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<sst xmlns="http://schemas.openxmlformats.org/spreadsheetml/2006/main" count="46" uniqueCount="46">
  <si>
    <t>Tesla, Inc. (TSLA)</t>
  </si>
  <si>
    <t>Valuation model · Sum-of-the-parts (EV/EBITDA per bucket; Autonomy as a normalized FY30E probability-weighted option value), net cash added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</si>
  <si>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</si>
  <si>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</si>
  <si>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</si>
  <si>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</si>
  <si>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</si>
  <si>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</si>
  <si>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</si>
  <si>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</si>
  <si>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40 / 30 %</t>
  </si>
  <si>
    <t>Blended fair value</t>
  </si>
  <si>
    <t>Shares out (B, diluted)</t>
  </si>
  <si>
    <t>Net debt ($B)</t>
  </si>
  <si>
    <t>As of</t>
  </si>
  <si>
    <t>Jun 22, 2026</t>
  </si>
  <si>
    <t>Thesis</t>
  </si>
  <si>
    <t>TSLA is an auto cash-cow base (margins recovered to ~19% ex-credits) carrying enormous, genuine but still richly priced robotaxi/Optimus optionality — at ~$1.5T roughly three-quarters of the market cap IS the autonomy option, not the car business. The SOTP values Automotive+Services and Energy on EV/EBITDA and the Autonomy bucket as a normalized FY30E option, adds ~$37B net cash, and divides by 3.76B shares to a $420 base PT. Hold: the option is real and beginning to convert (unsupervised robotaxi in three metros), but at ~188x forward earnings the good news is largely priced in and the bull/bear gap ($210-$650) is wide.</t>
  </si>
  <si>
    <t>Illustrative research sample — not investment advice. Assumptions are explicit and meant to be changed; editing the Valuation Model inputs recomputes the price target. Figures as of Jun 22, 2026; the live dashboard carries the current view.</t>
  </si>
  <si>
    <t>TSLA — scenario valuation build</t>
  </si>
  <si>
    <t>Line item</t>
  </si>
  <si>
    <t>Bear</t>
  </si>
  <si>
    <t>Base</t>
  </si>
  <si>
    <t>Bull</t>
  </si>
  <si>
    <t>Auto + Services revenue ($B)</t>
  </si>
  <si>
    <t>Auto + Services EBITDA margin</t>
  </si>
  <si>
    <t>Auto + Services EV/EBITDA (x)</t>
  </si>
  <si>
    <t>Auto + Services EV ($B)</t>
  </si>
  <si>
    <t>Energy revenue ($B)</t>
  </si>
  <si>
    <t>Energy EBITDA margin</t>
  </si>
  <si>
    <t>Energy EV/EBITDA (x)</t>
  </si>
  <si>
    <t>Energy EV ($B)</t>
  </si>
  <si>
    <t>Autonomy option: normalized FY30E rev ($B)</t>
  </si>
  <si>
    <t>Autonomy option: steady-state EBITDA margin</t>
  </si>
  <si>
    <t>Autonomy option: EV/EBITDA (x)</t>
  </si>
  <si>
    <t>Autonomy option EV ($B)</t>
  </si>
  <si>
    <t>Total enterprise value ($B)</t>
  </si>
  <si>
    <t>Net debt ($B, net cash negative)</t>
  </si>
  <si>
    <t>Equity value ($B)</t>
  </si>
  <si>
    <t>Diluted shares (B)</t>
  </si>
  <si>
    <t>Price target ($)</t>
  </si>
  <si>
    <t>Base PT reconciles to the dashboard target of $420 (bull $650 / bear $210).</t>
  </si>
  <si>
    <t>TSLA — base-case PT sensitivity</t>
  </si>
  <si>
    <t>Auto + Services EV/EBITDA (x)  ⟍  Autonomy option: EV/EBITDA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</si>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</sst>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%"/>
    <numFmt numFmtId="168" formatCode="0.0&quot;x&quot;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2B2F33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2B2F33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2B2F33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8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405</v>
      </c>
    </row>
    <row r="6" spans="1:2" x14ac:dyDescent="0.25">
      <c r="A6" s="3" t="s">
        <v>5</v>
      </c>
      <c r="B6" s="5">
        <v>420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650</v>
      </c>
    </row>
    <row r="9" spans="1:2" x14ac:dyDescent="0.25">
      <c r="A9" s="3" t="s">
        <v>8</v>
      </c>
      <c r="B9" s="5">
        <v>210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((0.3*210)+(0.4*420)+(0.3*650))</f>
      </c>
    </row>
    <row r="12" spans="1:2" x14ac:dyDescent="0.25">
      <c r="A12" s="3" t="s">
        <v>12</v>
      </c>
      <c r="B12" s="7">
        <v>3.76</v>
      </c>
    </row>
    <row r="13" spans="1:2" x14ac:dyDescent="0.25">
      <c r="A13" s="3" t="s">
        <v>13</v>
      </c>
      <c r="B13" s="7">
        <v>-37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90</v>
      </c>
      <c r="C4" s="15">
        <v>95</v>
      </c>
      <c r="D4" s="14">
        <v>115</v>
      </c>
    </row>
    <row r="5" spans="1:4" x14ac:dyDescent="0.25">
      <c r="A5" s="4" t="s">
        <v>25</v>
      </c>
      <c r="B5" s="16">
        <v>0.13</v>
      </c>
      <c r="C5" s="17">
        <v>0.18</v>
      </c>
      <c r="D5" s="16">
        <v>0.21</v>
      </c>
    </row>
    <row r="6" spans="1:4" x14ac:dyDescent="0.25">
      <c r="A6" s="4" t="s">
        <v>26</v>
      </c>
      <c r="B6" s="18">
        <v>11</v>
      </c>
      <c r="C6" s="19">
        <v>15</v>
      </c>
      <c r="D6" s="18">
        <v>18</v>
      </c>
    </row>
    <row r="7" spans="1:4" x14ac:dyDescent="0.25">
      <c r="A7" s="4" t="s">
        <v>27</v>
      </c>
      <c r="B7" s="14">
        <f>B4*B5*B6</f>
      </c>
      <c r="C7" s="15">
        <f>C4*C5*C6</f>
      </c>
      <c r="D7" s="14">
        <f>D4*D5*D6</f>
      </c>
    </row>
    <row r="8" spans="1:4" x14ac:dyDescent="0.25">
      <c r="A8" s="4" t="s">
        <v>28</v>
      </c>
      <c r="B8" s="14">
        <v>18</v>
      </c>
      <c r="C8" s="15">
        <v>20</v>
      </c>
      <c r="D8" s="14">
        <v>26</v>
      </c>
    </row>
    <row r="9" spans="1:4" x14ac:dyDescent="0.25">
      <c r="A9" s="4" t="s">
        <v>29</v>
      </c>
      <c r="B9" s="16">
        <v>0.22</v>
      </c>
      <c r="C9" s="17">
        <v>0.26</v>
      </c>
      <c r="D9" s="16">
        <v>0.3</v>
      </c>
    </row>
    <row r="10" spans="1:4" x14ac:dyDescent="0.25">
      <c r="A10" s="4" t="s">
        <v>30</v>
      </c>
      <c r="B10" s="18">
        <v>16</v>
      </c>
      <c r="C10" s="19">
        <v>22</v>
      </c>
      <c r="D10" s="18">
        <v>28</v>
      </c>
    </row>
    <row r="11" spans="1:4" x14ac:dyDescent="0.25">
      <c r="A11" s="4" t="s">
        <v>31</v>
      </c>
      <c r="B11" s="14">
        <f>B8*B9*B10</f>
      </c>
      <c r="C11" s="15">
        <f>C8*C9*C10</f>
      </c>
      <c r="D11" s="14">
        <f>D8*D9*D10</f>
      </c>
    </row>
    <row r="12" spans="1:4" x14ac:dyDescent="0.25">
      <c r="A12" s="4" t="s">
        <v>32</v>
      </c>
      <c r="B12" s="14">
        <v>95</v>
      </c>
      <c r="C12" s="15">
        <v>118</v>
      </c>
      <c r="D12" s="14">
        <v>143</v>
      </c>
    </row>
    <row r="13" spans="1:4" x14ac:dyDescent="0.25">
      <c r="A13" s="4" t="s">
        <v>33</v>
      </c>
      <c r="B13" s="16">
        <v>0.27</v>
      </c>
      <c r="C13" s="17">
        <v>0.3</v>
      </c>
      <c r="D13" s="16">
        <v>0.34</v>
      </c>
    </row>
    <row r="14" spans="1:4" x14ac:dyDescent="0.25">
      <c r="A14" s="4" t="s">
        <v>34</v>
      </c>
      <c r="B14" s="18">
        <v>22</v>
      </c>
      <c r="C14" s="19">
        <v>33</v>
      </c>
      <c r="D14" s="18">
        <v>36</v>
      </c>
    </row>
    <row r="15" spans="1:4" x14ac:dyDescent="0.25">
      <c r="A15" s="4" t="s">
        <v>35</v>
      </c>
      <c r="B15" s="14">
        <f>B12*B13*B14</f>
      </c>
      <c r="C15" s="15">
        <f>C12*C13*C14</f>
      </c>
      <c r="D15" s="14">
        <f>D12*D13*D14</f>
      </c>
    </row>
    <row r="16" spans="1:4" x14ac:dyDescent="0.25">
      <c r="A16" s="4" t="s">
        <v>36</v>
      </c>
      <c r="B16" s="14">
        <f>SUM(B7,B11,B15)</f>
      </c>
      <c r="C16" s="15">
        <f>SUM(C7,C11,C15)</f>
      </c>
      <c r="D16" s="14">
        <f>SUM(D7,D11,D15)</f>
      </c>
    </row>
    <row r="17" spans="1:4" x14ac:dyDescent="0.25">
      <c r="A17" s="4" t="s">
        <v>37</v>
      </c>
      <c r="B17" s="14">
        <v>-30</v>
      </c>
      <c r="C17" s="15">
        <v>-37</v>
      </c>
      <c r="D17" s="14">
        <v>-47</v>
      </c>
    </row>
    <row r="18" spans="1:4" x14ac:dyDescent="0.25">
      <c r="A18" s="4" t="s">
        <v>38</v>
      </c>
      <c r="B18" s="14">
        <f>B16-B17</f>
      </c>
      <c r="C18" s="15">
        <f>C16-C17</f>
      </c>
      <c r="D18" s="14">
        <f>D16-D17</f>
      </c>
    </row>
    <row r="19" spans="1:4" x14ac:dyDescent="0.25">
      <c r="A19" s="4" t="s">
        <v>39</v>
      </c>
      <c r="B19" s="7">
        <v>3.76</v>
      </c>
      <c r="C19" s="20">
        <v>3.76</v>
      </c>
      <c r="D19" s="7">
        <v>3.76</v>
      </c>
    </row>
    <row r="20" spans="1:4" x14ac:dyDescent="0.25">
      <c r="A20" s="21" t="s">
        <v>40</v>
      </c>
      <c r="B20" s="22">
        <f>B18/B19</f>
      </c>
      <c r="C20" s="23">
        <f>C18/C19</f>
      </c>
      <c r="D20" s="22">
        <f>D18/D19</f>
      </c>
    </row>
    <row r="22" spans="1:4" x14ac:dyDescent="0.25">
      <c r="A22" s="24" t="s">
        <v>41</v>
      </c>
      <c r="B22" s="24"/>
      <c r="C22" s="24"/>
      <c r="D22" s="24"/>
    </row>
  </sheetData>
  <mergeCells count="2">
    <mergeCell ref="A1:D1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42</v>
      </c>
      <c r="B1" s="11"/>
      <c r="C1" s="11"/>
      <c r="D1" s="11"/>
      <c r="E1" s="11"/>
      <c r="F1" s="11"/>
      <c r="G1" s="11"/>
    </row>
    <row r="3" spans="1:1" x14ac:dyDescent="0.25">
      <c r="A3" s="25" t="s">
        <v>43</v>
      </c>
    </row>
    <row r="4" spans="1:6" x14ac:dyDescent="0.25">
      <c r="A4" s="26" t="s">
        <v>44</v>
      </c>
      <c r="B4" s="27">
        <v>22</v>
      </c>
      <c r="C4" s="27">
        <v>28</v>
      </c>
      <c r="D4" s="27">
        <v>33</v>
      </c>
      <c r="E4" s="27">
        <v>38</v>
      </c>
      <c r="F4" s="27">
        <v>43</v>
      </c>
    </row>
    <row r="5" spans="1:6" x14ac:dyDescent="0.25">
      <c r="A5" s="27">
        <v>11</v>
      </c>
      <c r="B5" s="28">
        <v>297.42021276595744</v>
      </c>
      <c r="C5" s="28">
        <v>353.90957446808505</v>
      </c>
      <c r="D5" s="28">
        <v>400.9840425531915</v>
      </c>
      <c r="E5" s="28">
        <v>448.0585106382979</v>
      </c>
      <c r="F5" s="28">
        <v>495.1329787234043</v>
      </c>
    </row>
    <row r="6" spans="1:6" x14ac:dyDescent="0.25">
      <c r="A6" s="27">
        <v>13</v>
      </c>
      <c r="B6" s="28">
        <v>306.5159574468085</v>
      </c>
      <c r="C6" s="28">
        <v>363.00531914893617</v>
      </c>
      <c r="D6" s="28">
        <v>410.0797872340426</v>
      </c>
      <c r="E6" s="28">
        <v>457.154255319149</v>
      </c>
      <c r="F6" s="28">
        <v>504.2287234042554</v>
      </c>
    </row>
    <row r="7" spans="1:6" x14ac:dyDescent="0.25">
      <c r="A7" s="27">
        <v>15</v>
      </c>
      <c r="B7" s="28">
        <v>315.61170212765956</v>
      </c>
      <c r="C7" s="28">
        <v>372.1010638297872</v>
      </c>
      <c r="D7" s="29">
        <v>419.1755319148936</v>
      </c>
      <c r="E7" s="28">
        <v>466.25</v>
      </c>
      <c r="F7" s="28">
        <v>513.3244680851063</v>
      </c>
    </row>
    <row r="8" spans="1:6" x14ac:dyDescent="0.25">
      <c r="A8" s="27">
        <v>18</v>
      </c>
      <c r="B8" s="28">
        <v>329.25531914893617</v>
      </c>
      <c r="C8" s="28">
        <v>385.74468085106383</v>
      </c>
      <c r="D8" s="28">
        <v>432.8191489361703</v>
      </c>
      <c r="E8" s="28">
        <v>479.89361702127667</v>
      </c>
      <c r="F8" s="28">
        <v>526.968085106383</v>
      </c>
    </row>
    <row r="9" spans="1:6" x14ac:dyDescent="0.25">
      <c r="A9" s="27">
        <v>21</v>
      </c>
      <c r="B9" s="28">
        <v>342.8989361702128</v>
      </c>
      <c r="C9" s="28">
        <v>399.3882978723404</v>
      </c>
      <c r="D9" s="28">
        <v>446.46276595744683</v>
      </c>
      <c r="E9" s="28">
        <v>493.5372340425532</v>
      </c>
      <c r="F9" s="28">
        <v>540.6117021276597</v>
      </c>
    </row>
    <row r="11" spans="1:7" x14ac:dyDescent="0.25">
      <c r="A11" s="24" t="s">
        <v>45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